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8275" windowHeight="12210"/>
  </bookViews>
  <sheets>
    <sheet name="Zus-52" sheetId="3" r:id="rId1"/>
    <sheet name="Arkusz1" sheetId="4" state="hidden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3" l="1"/>
  <c r="K2" i="3"/>
  <c r="F16" i="3" l="1"/>
  <c r="F15" i="3"/>
  <c r="F14" i="3"/>
  <c r="F13" i="3"/>
  <c r="F12" i="3"/>
  <c r="F11" i="3"/>
  <c r="F10" i="3"/>
  <c r="F9" i="3"/>
  <c r="F8" i="3"/>
  <c r="F7" i="3"/>
  <c r="F6" i="3"/>
  <c r="F5" i="3"/>
  <c r="F17" i="3" l="1"/>
  <c r="I5" i="3"/>
  <c r="I6" i="3" s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G5" i="3"/>
  <c r="Q5" i="3" l="1"/>
  <c r="I7" i="3"/>
  <c r="J5" i="3"/>
  <c r="K5" i="3" s="1"/>
  <c r="G6" i="3"/>
  <c r="Q6" i="3" s="1"/>
  <c r="L5" i="3" l="1"/>
  <c r="M5" i="3" s="1"/>
  <c r="N5" i="3"/>
  <c r="I8" i="3"/>
  <c r="R5" i="3"/>
  <c r="S5" i="3" s="1"/>
  <c r="G7" i="3"/>
  <c r="Q7" i="3" s="1"/>
  <c r="J6" i="3"/>
  <c r="K6" i="3" s="1"/>
  <c r="P5" i="3" l="1"/>
  <c r="O5" i="3"/>
  <c r="L6" i="3"/>
  <c r="M6" i="3" s="1"/>
  <c r="N6" i="3"/>
  <c r="I9" i="3"/>
  <c r="R6" i="3"/>
  <c r="S6" i="3" s="1"/>
  <c r="G8" i="3"/>
  <c r="Q8" i="3" s="1"/>
  <c r="J7" i="3"/>
  <c r="K7" i="3" s="1"/>
  <c r="N7" i="3" l="1"/>
  <c r="L7" i="3"/>
  <c r="O6" i="3"/>
  <c r="P6" i="3"/>
  <c r="I10" i="3"/>
  <c r="R7" i="3"/>
  <c r="S7" i="3" s="1"/>
  <c r="J8" i="3"/>
  <c r="K8" i="3" s="1"/>
  <c r="G9" i="3"/>
  <c r="Q9" i="3" s="1"/>
  <c r="N8" i="3" l="1"/>
  <c r="L8" i="3"/>
  <c r="O7" i="3"/>
  <c r="P7" i="3"/>
  <c r="I11" i="3"/>
  <c r="R8" i="3"/>
  <c r="S8" i="3" s="1"/>
  <c r="J9" i="3"/>
  <c r="K9" i="3" s="1"/>
  <c r="G10" i="3"/>
  <c r="Q10" i="3" s="1"/>
  <c r="L9" i="3" l="1"/>
  <c r="N9" i="3"/>
  <c r="O8" i="3"/>
  <c r="P8" i="3"/>
  <c r="I12" i="3"/>
  <c r="R9" i="3"/>
  <c r="S9" i="3" s="1"/>
  <c r="J10" i="3"/>
  <c r="K10" i="3" s="1"/>
  <c r="G11" i="3"/>
  <c r="Q11" i="3" s="1"/>
  <c r="L10" i="3" l="1"/>
  <c r="N10" i="3"/>
  <c r="O9" i="3"/>
  <c r="P9" i="3"/>
  <c r="I13" i="3"/>
  <c r="R10" i="3"/>
  <c r="S10" i="3" s="1"/>
  <c r="J11" i="3"/>
  <c r="K11" i="3" s="1"/>
  <c r="G12" i="3"/>
  <c r="Q12" i="3" s="1"/>
  <c r="L11" i="3" l="1"/>
  <c r="N11" i="3"/>
  <c r="O10" i="3"/>
  <c r="P10" i="3"/>
  <c r="I14" i="3"/>
  <c r="R11" i="3"/>
  <c r="S11" i="3" s="1"/>
  <c r="J12" i="3"/>
  <c r="K12" i="3" s="1"/>
  <c r="G13" i="3"/>
  <c r="Q13" i="3" s="1"/>
  <c r="N12" i="3" l="1"/>
  <c r="L12" i="3"/>
  <c r="P11" i="3"/>
  <c r="O11" i="3"/>
  <c r="I15" i="3"/>
  <c r="R12" i="3"/>
  <c r="S12" i="3" s="1"/>
  <c r="J13" i="3"/>
  <c r="K13" i="3" s="1"/>
  <c r="G14" i="3"/>
  <c r="Q14" i="3" s="1"/>
  <c r="L13" i="3" l="1"/>
  <c r="N13" i="3"/>
  <c r="O12" i="3"/>
  <c r="P12" i="3"/>
  <c r="I16" i="3"/>
  <c r="R13" i="3"/>
  <c r="S13" i="3" s="1"/>
  <c r="J14" i="3"/>
  <c r="K14" i="3" s="1"/>
  <c r="G15" i="3"/>
  <c r="Q15" i="3" s="1"/>
  <c r="L14" i="3" l="1"/>
  <c r="N14" i="3"/>
  <c r="P13" i="3"/>
  <c r="O13" i="3"/>
  <c r="R14" i="3"/>
  <c r="S14" i="3" s="1"/>
  <c r="J15" i="3"/>
  <c r="G16" i="3"/>
  <c r="O14" i="3" l="1"/>
  <c r="P14" i="3"/>
  <c r="Q16" i="3"/>
  <c r="R16" i="3" s="1"/>
  <c r="S16" i="3" s="1"/>
  <c r="J16" i="3"/>
  <c r="R15" i="3"/>
  <c r="S15" i="3" s="1"/>
  <c r="K15" i="3"/>
  <c r="M7" i="3"/>
  <c r="M8" i="3"/>
  <c r="M9" i="3"/>
  <c r="K16" i="3" l="1"/>
  <c r="N16" i="3" s="1"/>
  <c r="N15" i="3"/>
  <c r="L15" i="3"/>
  <c r="S17" i="3"/>
  <c r="M10" i="3"/>
  <c r="M11" i="3"/>
  <c r="L16" i="3" l="1"/>
  <c r="K17" i="3"/>
  <c r="O15" i="3"/>
  <c r="P15" i="3"/>
  <c r="O16" i="3"/>
  <c r="P16" i="3"/>
  <c r="M12" i="3"/>
  <c r="M13" i="3"/>
  <c r="M14" i="3"/>
  <c r="M15" i="3"/>
  <c r="M16" i="3" l="1"/>
  <c r="M17" i="3" s="1"/>
  <c r="P17" i="3" l="1"/>
</calcChain>
</file>

<file path=xl/sharedStrings.xml><?xml version="1.0" encoding="utf-8"?>
<sst xmlns="http://schemas.openxmlformats.org/spreadsheetml/2006/main" count="50" uniqueCount="50">
  <si>
    <t>przychód narastająco</t>
  </si>
  <si>
    <t>składki ZUS narastająco</t>
  </si>
  <si>
    <t>koszty narastająco</t>
  </si>
  <si>
    <t>dochód stanowiący podstawę wymiaru składki zdrowotnej</t>
  </si>
  <si>
    <t>*w kalkulatorze wypełnia się jedynie 3 kolumny: przychód, koszty, składki ZUS</t>
  </si>
  <si>
    <t>przychód*</t>
  </si>
  <si>
    <t>koszty*</t>
  </si>
  <si>
    <t>składki ZUS (zapłacone emerytalne, rentowe, chorobowe i wypadkowe jeżeli nie zostały zaliczone do kosztów uzyskania przychodów*</t>
  </si>
  <si>
    <t>składka na ubezpieczenie zdrowotne 9%</t>
  </si>
  <si>
    <t>Skala podatkowa</t>
  </si>
  <si>
    <t>DRA 12/2023</t>
  </si>
  <si>
    <t>dochód
miesięczny
wg PIT</t>
  </si>
  <si>
    <t>dochód narastająco
wg ZUS</t>
  </si>
  <si>
    <t>Podstawa
składki</t>
  </si>
  <si>
    <t>Ryczałt</t>
  </si>
  <si>
    <t>Przychód minus
składki Zus</t>
  </si>
  <si>
    <t>Podstawa
Składki</t>
  </si>
  <si>
    <t>podstawa składki zdrowotnej</t>
  </si>
  <si>
    <t>Składka
4,9%</t>
  </si>
  <si>
    <t>Składka
9%</t>
  </si>
  <si>
    <t>Podatek liniowy</t>
  </si>
  <si>
    <t>Kalkulator - Liniowy, skala, ryczałt</t>
  </si>
  <si>
    <t>DRA 02/2023</t>
  </si>
  <si>
    <t>DRA 03/2023</t>
  </si>
  <si>
    <t>DRA 04/2023</t>
  </si>
  <si>
    <t>DRA 05/2023</t>
  </si>
  <si>
    <t>DRA 06/2023</t>
  </si>
  <si>
    <t>DRA 07/2023</t>
  </si>
  <si>
    <t>DRA 08/2023</t>
  </si>
  <si>
    <t>DRA 09/2023</t>
  </si>
  <si>
    <t>DRA 10/2023</t>
  </si>
  <si>
    <t>DRA 11/2023</t>
  </si>
  <si>
    <t>DRA 01/2024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</si>
  <si>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</si>
  <si>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</si>
  <si>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</si>
  <si>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</si>
  <si>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</si>
  <si>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</si>
  <si>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</si>
  <si>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</si>
  <si>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</si>
  <si>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</si>
  <si>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</si>
  <si>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</si>
  <si>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Wynagrodzenie przeciętne w IV kw 2022</t>
  </si>
  <si>
    <t>Płaca minimalna w 2023</t>
  </si>
  <si>
    <t>Dochód za
miesiąc</t>
  </si>
  <si>
    <t>deklaracja ZUS
Rok składkowy</t>
  </si>
  <si>
    <t>m-c przychodów
Rok kalendarzowy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</si>
</sst>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8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right"/>
    </xf>
    <xf numFmtId="4" fontId="2" fillId="3" borderId="7" xfId="0" applyNumberFormat="1" applyFont="1" applyFill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workbookViewId="0">
      <selection activeCell="C5" sqref="C5"/>
    </sheetView>
  </sheetViews>
  <sheetFormatPr defaultColWidth="8.85546875" defaultRowHeight="15" x14ac:dyDescent="0.25"/>
  <cols>
    <col min="1" max="1" width="13.7109375" style="2" customWidth="1"/>
    <col min="2" max="2" width="13.42578125" style="2" customWidth="1"/>
    <col min="3" max="3" width="12.140625" style="2" customWidth="1"/>
    <col min="4" max="4" width="12.7109375" style="2" customWidth="1"/>
    <col min="5" max="5" width="15.28515625" style="2" customWidth="1"/>
    <col min="6" max="6" width="12.85546875" style="2" customWidth="1"/>
    <col min="7" max="7" width="13.7109375" style="2" customWidth="1"/>
    <col min="8" max="9" width="13.5703125" style="2" customWidth="1"/>
    <col min="10" max="11" width="14.5703125" style="2" customWidth="1"/>
    <col min="12" max="12" width="13" style="2" customWidth="1"/>
    <col min="13" max="13" width="12.5703125" style="1" customWidth="1"/>
    <col min="14" max="14" width="14.28515625" style="1" customWidth="1"/>
    <col min="15" max="15" width="14" style="1" customWidth="1"/>
    <col min="16" max="16" width="12.5703125" style="1" customWidth="1"/>
    <col min="17" max="17" width="13.5703125" style="1" customWidth="1"/>
    <col min="18" max="18" width="12.7109375" style="1" customWidth="1"/>
    <col min="19" max="19" width="9.7109375" style="1" bestFit="1" customWidth="1"/>
    <col min="20" max="16384" width="8.85546875" style="1"/>
  </cols>
  <sheetData>
    <row r="1" spans="1:19" x14ac:dyDescent="0.25">
      <c r="A1" s="6" t="s">
        <v>21</v>
      </c>
      <c r="G1" s="35" t="s">
        <v>45</v>
      </c>
      <c r="H1" s="35"/>
      <c r="I1" s="35"/>
      <c r="J1" s="35"/>
      <c r="K1" s="23">
        <f>6965.94</f>
        <v>6965.94</v>
      </c>
    </row>
    <row r="2" spans="1:19" ht="15.75" thickBot="1" x14ac:dyDescent="0.3">
      <c r="H2" s="36" t="s">
        <v>46</v>
      </c>
      <c r="I2" s="36"/>
      <c r="J2" s="36"/>
      <c r="K2" s="24">
        <f>3490</f>
        <v>3490</v>
      </c>
    </row>
    <row r="3" spans="1:19" ht="45" customHeight="1" x14ac:dyDescent="0.25">
      <c r="A3" s="37" t="s">
        <v>48</v>
      </c>
      <c r="B3" s="37" t="s">
        <v>49</v>
      </c>
      <c r="C3" s="44" t="s">
        <v>5</v>
      </c>
      <c r="D3" s="44" t="s">
        <v>6</v>
      </c>
      <c r="E3" s="46" t="s">
        <v>7</v>
      </c>
      <c r="F3" s="37" t="s">
        <v>11</v>
      </c>
      <c r="G3" s="37" t="s">
        <v>0</v>
      </c>
      <c r="H3" s="37" t="s">
        <v>2</v>
      </c>
      <c r="I3" s="37" t="s">
        <v>1</v>
      </c>
      <c r="J3" s="37" t="s">
        <v>12</v>
      </c>
      <c r="K3" s="39" t="s">
        <v>3</v>
      </c>
      <c r="L3" s="41" t="s">
        <v>9</v>
      </c>
      <c r="M3" s="42"/>
      <c r="N3" s="32" t="s">
        <v>20</v>
      </c>
      <c r="O3" s="33"/>
      <c r="P3" s="34"/>
      <c r="Q3" s="29" t="s">
        <v>14</v>
      </c>
      <c r="R3" s="30"/>
      <c r="S3" s="31"/>
    </row>
    <row r="4" spans="1:19" ht="84" customHeight="1" x14ac:dyDescent="0.25">
      <c r="A4" s="43"/>
      <c r="B4" s="38"/>
      <c r="C4" s="45"/>
      <c r="D4" s="45"/>
      <c r="E4" s="47"/>
      <c r="F4" s="43"/>
      <c r="G4" s="38"/>
      <c r="H4" s="38"/>
      <c r="I4" s="38"/>
      <c r="J4" s="38"/>
      <c r="K4" s="40"/>
      <c r="L4" s="12" t="s">
        <v>17</v>
      </c>
      <c r="M4" s="13" t="s">
        <v>8</v>
      </c>
      <c r="N4" s="12" t="s">
        <v>47</v>
      </c>
      <c r="O4" s="14" t="s">
        <v>13</v>
      </c>
      <c r="P4" s="13" t="s">
        <v>18</v>
      </c>
      <c r="Q4" s="12" t="s">
        <v>15</v>
      </c>
      <c r="R4" s="14" t="s">
        <v>16</v>
      </c>
      <c r="S4" s="13" t="s">
        <v>19</v>
      </c>
    </row>
    <row r="5" spans="1:19" ht="20.25" customHeight="1" x14ac:dyDescent="0.25">
      <c r="A5" s="3" t="s">
        <v>22</v>
      </c>
      <c r="B5" s="27" t="s">
        <v>33</v>
      </c>
      <c r="C5" s="28">
        <v>0</v>
      </c>
      <c r="D5" s="28">
        <v>0</v>
      </c>
      <c r="E5" s="28">
        <v>0</v>
      </c>
      <c r="F5" s="15">
        <f t="shared" ref="F5:F16" si="0">C5-D5-E5</f>
        <v>0</v>
      </c>
      <c r="G5" s="15">
        <f>C5</f>
        <v>0</v>
      </c>
      <c r="H5" s="15">
        <f>D5</f>
        <v>0</v>
      </c>
      <c r="I5" s="15">
        <f>E5</f>
        <v>0</v>
      </c>
      <c r="J5" s="15">
        <f t="shared" ref="J5:J16" si="1">MAX(G5-H5-I5,0)</f>
        <v>0</v>
      </c>
      <c r="K5" s="20">
        <f>J5</f>
        <v>0</v>
      </c>
      <c r="L5" s="16">
        <f t="shared" ref="L5:L16" si="2">MAX(K5,$K$2)</f>
        <v>3490</v>
      </c>
      <c r="M5" s="17">
        <f t="shared" ref="M5:M16" si="3">L5*9%</f>
        <v>314.09999999999997</v>
      </c>
      <c r="N5" s="50">
        <f>K5</f>
        <v>0</v>
      </c>
      <c r="O5" s="18">
        <f t="shared" ref="O5:O16" si="4">IF(N5*4.9% &lt; $K$2*9%,$K$2,N5)</f>
        <v>3490</v>
      </c>
      <c r="P5" s="17">
        <f t="shared" ref="P5:P16" si="5">MAX(N5*4.9%, $K$2*9%)</f>
        <v>314.09999999999997</v>
      </c>
      <c r="Q5" s="19">
        <f t="shared" ref="Q5:Q16" si="6">MAX(G5-I5,0)</f>
        <v>0</v>
      </c>
      <c r="R5" s="15">
        <f t="shared" ref="R5:R16" si="7">IF(Q5&lt;60000,$K$1*60%,IF(Q5&lt;300000,$K$1,$K$1*180%))</f>
        <v>4179.5639999999994</v>
      </c>
      <c r="S5" s="17">
        <f t="shared" ref="S5:S16" si="8">R5*9%</f>
        <v>376.16075999999993</v>
      </c>
    </row>
    <row r="6" spans="1:19" x14ac:dyDescent="0.25">
      <c r="A6" s="3" t="s">
        <v>23</v>
      </c>
      <c r="B6" s="27" t="s">
        <v>34</v>
      </c>
      <c r="C6" s="28">
        <v>0</v>
      </c>
      <c r="D6" s="28">
        <v>0</v>
      </c>
      <c r="E6" s="28">
        <v>0</v>
      </c>
      <c r="F6" s="15">
        <f t="shared" si="0"/>
        <v>0</v>
      </c>
      <c r="G6" s="15">
        <f t="shared" ref="G6:I16" si="9">G5+C6</f>
        <v>0</v>
      </c>
      <c r="H6" s="15">
        <f t="shared" si="9"/>
        <v>0</v>
      </c>
      <c r="I6" s="15">
        <f t="shared" si="9"/>
        <v>0</v>
      </c>
      <c r="J6" s="15">
        <f t="shared" si="1"/>
        <v>0</v>
      </c>
      <c r="K6" s="20">
        <f>MAX(J6-SUM($K$5:K5),0)</f>
        <v>0</v>
      </c>
      <c r="L6" s="16">
        <f t="shared" si="2"/>
        <v>3490</v>
      </c>
      <c r="M6" s="17">
        <f t="shared" si="3"/>
        <v>314.09999999999997</v>
      </c>
      <c r="N6" s="50">
        <f t="shared" ref="N6:N16" si="10">K6</f>
        <v>0</v>
      </c>
      <c r="O6" s="18">
        <f t="shared" si="4"/>
        <v>3490</v>
      </c>
      <c r="P6" s="17">
        <f t="shared" si="5"/>
        <v>314.09999999999997</v>
      </c>
      <c r="Q6" s="19">
        <f t="shared" si="6"/>
        <v>0</v>
      </c>
      <c r="R6" s="15">
        <f t="shared" si="7"/>
        <v>4179.5639999999994</v>
      </c>
      <c r="S6" s="17">
        <f t="shared" si="8"/>
        <v>376.16075999999993</v>
      </c>
    </row>
    <row r="7" spans="1:19" x14ac:dyDescent="0.25">
      <c r="A7" s="3" t="s">
        <v>24</v>
      </c>
      <c r="B7" s="27" t="s">
        <v>35</v>
      </c>
      <c r="C7" s="28">
        <v>0</v>
      </c>
      <c r="D7" s="28">
        <v>0</v>
      </c>
      <c r="E7" s="28">
        <v>0</v>
      </c>
      <c r="F7" s="15">
        <f t="shared" si="0"/>
        <v>0</v>
      </c>
      <c r="G7" s="15">
        <f t="shared" si="9"/>
        <v>0</v>
      </c>
      <c r="H7" s="15">
        <f t="shared" si="9"/>
        <v>0</v>
      </c>
      <c r="I7" s="15">
        <f t="shared" si="9"/>
        <v>0</v>
      </c>
      <c r="J7" s="15">
        <f t="shared" si="1"/>
        <v>0</v>
      </c>
      <c r="K7" s="20">
        <f>MAX(J7-SUM($K$5:K6),0)</f>
        <v>0</v>
      </c>
      <c r="L7" s="16">
        <f t="shared" si="2"/>
        <v>3490</v>
      </c>
      <c r="M7" s="17">
        <f t="shared" si="3"/>
        <v>314.09999999999997</v>
      </c>
      <c r="N7" s="50">
        <f t="shared" si="10"/>
        <v>0</v>
      </c>
      <c r="O7" s="18">
        <f t="shared" si="4"/>
        <v>3490</v>
      </c>
      <c r="P7" s="17">
        <f t="shared" si="5"/>
        <v>314.09999999999997</v>
      </c>
      <c r="Q7" s="19">
        <f t="shared" si="6"/>
        <v>0</v>
      </c>
      <c r="R7" s="15">
        <f t="shared" si="7"/>
        <v>4179.5639999999994</v>
      </c>
      <c r="S7" s="17">
        <f t="shared" si="8"/>
        <v>376.16075999999993</v>
      </c>
    </row>
    <row r="8" spans="1:19" x14ac:dyDescent="0.25">
      <c r="A8" s="3" t="s">
        <v>25</v>
      </c>
      <c r="B8" s="27" t="s">
        <v>36</v>
      </c>
      <c r="C8" s="28">
        <v>0</v>
      </c>
      <c r="D8" s="28">
        <v>0</v>
      </c>
      <c r="E8" s="28">
        <v>0</v>
      </c>
      <c r="F8" s="15">
        <f t="shared" si="0"/>
        <v>0</v>
      </c>
      <c r="G8" s="15">
        <f t="shared" si="9"/>
        <v>0</v>
      </c>
      <c r="H8" s="15">
        <f t="shared" si="9"/>
        <v>0</v>
      </c>
      <c r="I8" s="15">
        <f t="shared" si="9"/>
        <v>0</v>
      </c>
      <c r="J8" s="15">
        <f t="shared" si="1"/>
        <v>0</v>
      </c>
      <c r="K8" s="20">
        <f>MAX(J8-SUM($K$5:K7),0)</f>
        <v>0</v>
      </c>
      <c r="L8" s="16">
        <f t="shared" si="2"/>
        <v>3490</v>
      </c>
      <c r="M8" s="17">
        <f t="shared" si="3"/>
        <v>314.09999999999997</v>
      </c>
      <c r="N8" s="50">
        <f t="shared" si="10"/>
        <v>0</v>
      </c>
      <c r="O8" s="18">
        <f t="shared" si="4"/>
        <v>3490</v>
      </c>
      <c r="P8" s="17">
        <f t="shared" si="5"/>
        <v>314.09999999999997</v>
      </c>
      <c r="Q8" s="19">
        <f t="shared" si="6"/>
        <v>0</v>
      </c>
      <c r="R8" s="15">
        <f t="shared" si="7"/>
        <v>4179.5639999999994</v>
      </c>
      <c r="S8" s="17">
        <f t="shared" si="8"/>
        <v>376.16075999999993</v>
      </c>
    </row>
    <row r="9" spans="1:19" x14ac:dyDescent="0.25">
      <c r="A9" s="3" t="s">
        <v>26</v>
      </c>
      <c r="B9" s="27" t="s">
        <v>37</v>
      </c>
      <c r="C9" s="28">
        <v>0</v>
      </c>
      <c r="D9" s="28">
        <v>0</v>
      </c>
      <c r="E9" s="28">
        <v>0</v>
      </c>
      <c r="F9" s="15">
        <f t="shared" si="0"/>
        <v>0</v>
      </c>
      <c r="G9" s="15">
        <f t="shared" si="9"/>
        <v>0</v>
      </c>
      <c r="H9" s="15">
        <f t="shared" si="9"/>
        <v>0</v>
      </c>
      <c r="I9" s="15">
        <f t="shared" si="9"/>
        <v>0</v>
      </c>
      <c r="J9" s="15">
        <f t="shared" si="1"/>
        <v>0</v>
      </c>
      <c r="K9" s="20">
        <f>MAX(J9-SUM($K$5:K8),0)</f>
        <v>0</v>
      </c>
      <c r="L9" s="16">
        <f t="shared" si="2"/>
        <v>3490</v>
      </c>
      <c r="M9" s="17">
        <f t="shared" si="3"/>
        <v>314.09999999999997</v>
      </c>
      <c r="N9" s="50">
        <f t="shared" si="10"/>
        <v>0</v>
      </c>
      <c r="O9" s="18">
        <f t="shared" si="4"/>
        <v>3490</v>
      </c>
      <c r="P9" s="17">
        <f t="shared" si="5"/>
        <v>314.09999999999997</v>
      </c>
      <c r="Q9" s="19">
        <f t="shared" si="6"/>
        <v>0</v>
      </c>
      <c r="R9" s="15">
        <f t="shared" si="7"/>
        <v>4179.5639999999994</v>
      </c>
      <c r="S9" s="17">
        <f t="shared" si="8"/>
        <v>376.16075999999993</v>
      </c>
    </row>
    <row r="10" spans="1:19" x14ac:dyDescent="0.25">
      <c r="A10" s="3" t="s">
        <v>27</v>
      </c>
      <c r="B10" s="27" t="s">
        <v>38</v>
      </c>
      <c r="C10" s="28">
        <v>0</v>
      </c>
      <c r="D10" s="28">
        <v>0</v>
      </c>
      <c r="E10" s="28">
        <v>0</v>
      </c>
      <c r="F10" s="15">
        <f t="shared" si="0"/>
        <v>0</v>
      </c>
      <c r="G10" s="15">
        <f t="shared" si="9"/>
        <v>0</v>
      </c>
      <c r="H10" s="15">
        <f t="shared" si="9"/>
        <v>0</v>
      </c>
      <c r="I10" s="15">
        <f t="shared" si="9"/>
        <v>0</v>
      </c>
      <c r="J10" s="15">
        <f t="shared" si="1"/>
        <v>0</v>
      </c>
      <c r="K10" s="20">
        <f>MAX(J10-SUM($K$5:K9),0)</f>
        <v>0</v>
      </c>
      <c r="L10" s="16">
        <f t="shared" si="2"/>
        <v>3490</v>
      </c>
      <c r="M10" s="17">
        <f t="shared" si="3"/>
        <v>314.09999999999997</v>
      </c>
      <c r="N10" s="50">
        <f t="shared" si="10"/>
        <v>0</v>
      </c>
      <c r="O10" s="18">
        <f t="shared" si="4"/>
        <v>3490</v>
      </c>
      <c r="P10" s="17">
        <f t="shared" si="5"/>
        <v>314.09999999999997</v>
      </c>
      <c r="Q10" s="19">
        <f t="shared" si="6"/>
        <v>0</v>
      </c>
      <c r="R10" s="15">
        <f t="shared" si="7"/>
        <v>4179.5639999999994</v>
      </c>
      <c r="S10" s="17">
        <f t="shared" si="8"/>
        <v>376.16075999999993</v>
      </c>
    </row>
    <row r="11" spans="1:19" x14ac:dyDescent="0.25">
      <c r="A11" s="3" t="s">
        <v>28</v>
      </c>
      <c r="B11" s="27" t="s">
        <v>39</v>
      </c>
      <c r="C11" s="28">
        <v>0</v>
      </c>
      <c r="D11" s="28">
        <v>0</v>
      </c>
      <c r="E11" s="28">
        <v>0</v>
      </c>
      <c r="F11" s="15">
        <f t="shared" si="0"/>
        <v>0</v>
      </c>
      <c r="G11" s="15">
        <f t="shared" si="9"/>
        <v>0</v>
      </c>
      <c r="H11" s="15">
        <f t="shared" si="9"/>
        <v>0</v>
      </c>
      <c r="I11" s="15">
        <f t="shared" si="9"/>
        <v>0</v>
      </c>
      <c r="J11" s="15">
        <f t="shared" si="1"/>
        <v>0</v>
      </c>
      <c r="K11" s="20">
        <f>MAX(J11-SUM($K$5:K10),0)</f>
        <v>0</v>
      </c>
      <c r="L11" s="16">
        <f t="shared" si="2"/>
        <v>3490</v>
      </c>
      <c r="M11" s="17">
        <f t="shared" si="3"/>
        <v>314.09999999999997</v>
      </c>
      <c r="N11" s="50">
        <f t="shared" si="10"/>
        <v>0</v>
      </c>
      <c r="O11" s="18">
        <f t="shared" si="4"/>
        <v>3490</v>
      </c>
      <c r="P11" s="17">
        <f t="shared" si="5"/>
        <v>314.09999999999997</v>
      </c>
      <c r="Q11" s="19">
        <f t="shared" si="6"/>
        <v>0</v>
      </c>
      <c r="R11" s="15">
        <f t="shared" si="7"/>
        <v>4179.5639999999994</v>
      </c>
      <c r="S11" s="17">
        <f t="shared" si="8"/>
        <v>376.16075999999993</v>
      </c>
    </row>
    <row r="12" spans="1:19" x14ac:dyDescent="0.25">
      <c r="A12" s="3" t="s">
        <v>29</v>
      </c>
      <c r="B12" s="27" t="s">
        <v>40</v>
      </c>
      <c r="C12" s="28">
        <v>0</v>
      </c>
      <c r="D12" s="28">
        <v>0</v>
      </c>
      <c r="E12" s="28">
        <v>0</v>
      </c>
      <c r="F12" s="15">
        <f t="shared" si="0"/>
        <v>0</v>
      </c>
      <c r="G12" s="15">
        <f t="shared" si="9"/>
        <v>0</v>
      </c>
      <c r="H12" s="15">
        <f t="shared" si="9"/>
        <v>0</v>
      </c>
      <c r="I12" s="15">
        <f t="shared" si="9"/>
        <v>0</v>
      </c>
      <c r="J12" s="15">
        <f t="shared" si="1"/>
        <v>0</v>
      </c>
      <c r="K12" s="20">
        <f>MAX(J12-SUM($K$5:K11),0)</f>
        <v>0</v>
      </c>
      <c r="L12" s="16">
        <f t="shared" si="2"/>
        <v>3490</v>
      </c>
      <c r="M12" s="17">
        <f t="shared" si="3"/>
        <v>314.09999999999997</v>
      </c>
      <c r="N12" s="50">
        <f t="shared" si="10"/>
        <v>0</v>
      </c>
      <c r="O12" s="18">
        <f t="shared" si="4"/>
        <v>3490</v>
      </c>
      <c r="P12" s="17">
        <f t="shared" si="5"/>
        <v>314.09999999999997</v>
      </c>
      <c r="Q12" s="19">
        <f t="shared" si="6"/>
        <v>0</v>
      </c>
      <c r="R12" s="15">
        <f t="shared" si="7"/>
        <v>4179.5639999999994</v>
      </c>
      <c r="S12" s="17">
        <f t="shared" si="8"/>
        <v>376.16075999999993</v>
      </c>
    </row>
    <row r="13" spans="1:19" x14ac:dyDescent="0.25">
      <c r="A13" s="3" t="s">
        <v>30</v>
      </c>
      <c r="B13" s="27" t="s">
        <v>41</v>
      </c>
      <c r="C13" s="28">
        <v>0</v>
      </c>
      <c r="D13" s="28">
        <v>0</v>
      </c>
      <c r="E13" s="28">
        <v>0</v>
      </c>
      <c r="F13" s="15">
        <f t="shared" si="0"/>
        <v>0</v>
      </c>
      <c r="G13" s="15">
        <f t="shared" si="9"/>
        <v>0</v>
      </c>
      <c r="H13" s="15">
        <f t="shared" si="9"/>
        <v>0</v>
      </c>
      <c r="I13" s="15">
        <f t="shared" si="9"/>
        <v>0</v>
      </c>
      <c r="J13" s="15">
        <f t="shared" si="1"/>
        <v>0</v>
      </c>
      <c r="K13" s="20">
        <f>MAX(J13-SUM($K$5:K12),0)</f>
        <v>0</v>
      </c>
      <c r="L13" s="16">
        <f t="shared" si="2"/>
        <v>3490</v>
      </c>
      <c r="M13" s="17">
        <f t="shared" si="3"/>
        <v>314.09999999999997</v>
      </c>
      <c r="N13" s="50">
        <f t="shared" si="10"/>
        <v>0</v>
      </c>
      <c r="O13" s="18">
        <f t="shared" si="4"/>
        <v>3490</v>
      </c>
      <c r="P13" s="17">
        <f t="shared" si="5"/>
        <v>314.09999999999997</v>
      </c>
      <c r="Q13" s="19">
        <f t="shared" si="6"/>
        <v>0</v>
      </c>
      <c r="R13" s="15">
        <f t="shared" si="7"/>
        <v>4179.5639999999994</v>
      </c>
      <c r="S13" s="17">
        <f t="shared" si="8"/>
        <v>376.16075999999993</v>
      </c>
    </row>
    <row r="14" spans="1:19" x14ac:dyDescent="0.25">
      <c r="A14" s="3" t="s">
        <v>31</v>
      </c>
      <c r="B14" s="27" t="s">
        <v>42</v>
      </c>
      <c r="C14" s="28">
        <v>0</v>
      </c>
      <c r="D14" s="28">
        <v>0</v>
      </c>
      <c r="E14" s="28">
        <v>0</v>
      </c>
      <c r="F14" s="15">
        <f t="shared" si="0"/>
        <v>0</v>
      </c>
      <c r="G14" s="15">
        <f t="shared" si="9"/>
        <v>0</v>
      </c>
      <c r="H14" s="15">
        <f t="shared" si="9"/>
        <v>0</v>
      </c>
      <c r="I14" s="15">
        <f t="shared" si="9"/>
        <v>0</v>
      </c>
      <c r="J14" s="15">
        <f t="shared" si="1"/>
        <v>0</v>
      </c>
      <c r="K14" s="20">
        <f>MAX(J14-SUM($K$5:K13),0)</f>
        <v>0</v>
      </c>
      <c r="L14" s="16">
        <f t="shared" si="2"/>
        <v>3490</v>
      </c>
      <c r="M14" s="17">
        <f t="shared" si="3"/>
        <v>314.09999999999997</v>
      </c>
      <c r="N14" s="50">
        <f t="shared" si="10"/>
        <v>0</v>
      </c>
      <c r="O14" s="18">
        <f t="shared" si="4"/>
        <v>3490</v>
      </c>
      <c r="P14" s="17">
        <f t="shared" si="5"/>
        <v>314.09999999999997</v>
      </c>
      <c r="Q14" s="19">
        <f t="shared" si="6"/>
        <v>0</v>
      </c>
      <c r="R14" s="15">
        <f t="shared" si="7"/>
        <v>4179.5639999999994</v>
      </c>
      <c r="S14" s="17">
        <f t="shared" si="8"/>
        <v>376.16075999999993</v>
      </c>
    </row>
    <row r="15" spans="1:19" x14ac:dyDescent="0.25">
      <c r="A15" s="3" t="s">
        <v>10</v>
      </c>
      <c r="B15" s="27" t="s">
        <v>43</v>
      </c>
      <c r="C15" s="28">
        <v>0</v>
      </c>
      <c r="D15" s="28">
        <v>0</v>
      </c>
      <c r="E15" s="28">
        <v>0</v>
      </c>
      <c r="F15" s="15">
        <f t="shared" si="0"/>
        <v>0</v>
      </c>
      <c r="G15" s="15">
        <f t="shared" si="9"/>
        <v>0</v>
      </c>
      <c r="H15" s="15">
        <f t="shared" si="9"/>
        <v>0</v>
      </c>
      <c r="I15" s="15">
        <f t="shared" si="9"/>
        <v>0</v>
      </c>
      <c r="J15" s="15">
        <f t="shared" si="1"/>
        <v>0</v>
      </c>
      <c r="K15" s="20">
        <f>MAX(J15-SUM($K$5:K14),0)</f>
        <v>0</v>
      </c>
      <c r="L15" s="16">
        <f t="shared" si="2"/>
        <v>3490</v>
      </c>
      <c r="M15" s="17">
        <f t="shared" si="3"/>
        <v>314.09999999999997</v>
      </c>
      <c r="N15" s="50">
        <f t="shared" si="10"/>
        <v>0</v>
      </c>
      <c r="O15" s="18">
        <f t="shared" si="4"/>
        <v>3490</v>
      </c>
      <c r="P15" s="17">
        <f t="shared" si="5"/>
        <v>314.09999999999997</v>
      </c>
      <c r="Q15" s="19">
        <f t="shared" si="6"/>
        <v>0</v>
      </c>
      <c r="R15" s="15">
        <f t="shared" si="7"/>
        <v>4179.5639999999994</v>
      </c>
      <c r="S15" s="17">
        <f t="shared" si="8"/>
        <v>376.16075999999993</v>
      </c>
    </row>
    <row r="16" spans="1:19" ht="15.75" thickBot="1" x14ac:dyDescent="0.3">
      <c r="A16" s="3" t="s">
        <v>32</v>
      </c>
      <c r="B16" s="27" t="s">
        <v>44</v>
      </c>
      <c r="C16" s="28">
        <v>0</v>
      </c>
      <c r="D16" s="28">
        <v>0</v>
      </c>
      <c r="E16" s="28">
        <v>0</v>
      </c>
      <c r="F16" s="26">
        <f t="shared" si="0"/>
        <v>0</v>
      </c>
      <c r="G16" s="15">
        <f t="shared" si="9"/>
        <v>0</v>
      </c>
      <c r="H16" s="15">
        <f t="shared" si="9"/>
        <v>0</v>
      </c>
      <c r="I16" s="15">
        <f t="shared" si="9"/>
        <v>0</v>
      </c>
      <c r="J16" s="15">
        <f t="shared" si="1"/>
        <v>0</v>
      </c>
      <c r="K16" s="25">
        <f>MAX(J16-SUM($K$5:K15),0)</f>
        <v>0</v>
      </c>
      <c r="L16" s="16">
        <f t="shared" si="2"/>
        <v>3490</v>
      </c>
      <c r="M16" s="21">
        <f t="shared" si="3"/>
        <v>314.09999999999997</v>
      </c>
      <c r="N16" s="50">
        <f t="shared" si="10"/>
        <v>0</v>
      </c>
      <c r="O16" s="18">
        <f t="shared" si="4"/>
        <v>3490</v>
      </c>
      <c r="P16" s="17">
        <f t="shared" si="5"/>
        <v>314.09999999999997</v>
      </c>
      <c r="Q16" s="19">
        <f t="shared" si="6"/>
        <v>0</v>
      </c>
      <c r="R16" s="22">
        <f t="shared" si="7"/>
        <v>4179.5639999999994</v>
      </c>
      <c r="S16" s="21">
        <f t="shared" si="8"/>
        <v>376.16075999999993</v>
      </c>
    </row>
    <row r="17" spans="1:19" ht="15.75" thickBot="1" x14ac:dyDescent="0.3">
      <c r="A17" s="8"/>
      <c r="B17" s="8"/>
      <c r="C17" s="9"/>
      <c r="D17" s="9"/>
      <c r="E17" s="9"/>
      <c r="F17" s="48">
        <f>SUM(F5:F16)</f>
        <v>0</v>
      </c>
      <c r="G17" s="9"/>
      <c r="H17" s="9"/>
      <c r="I17" s="9"/>
      <c r="J17" s="9"/>
      <c r="K17" s="48">
        <f>SUM(K5:K16)</f>
        <v>0</v>
      </c>
      <c r="L17" s="10"/>
      <c r="M17" s="48">
        <f>SUM(M5:M16)</f>
        <v>3769.1999999999994</v>
      </c>
      <c r="N17" s="9"/>
      <c r="O17" s="8"/>
      <c r="P17" s="49">
        <f>SUM(P5:P16)</f>
        <v>3769.1999999999994</v>
      </c>
      <c r="S17" s="49">
        <f>SUM(S5:S16)</f>
        <v>4513.929119999998</v>
      </c>
    </row>
    <row r="18" spans="1:19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10"/>
      <c r="N18" s="9"/>
      <c r="O18" s="8"/>
      <c r="P18" s="11"/>
    </row>
    <row r="19" spans="1:19" x14ac:dyDescent="0.25">
      <c r="A19" s="7"/>
      <c r="L19" s="5"/>
      <c r="M19" s="4"/>
    </row>
    <row r="21" spans="1:19" x14ac:dyDescent="0.25">
      <c r="A21" s="6" t="s">
        <v>4</v>
      </c>
    </row>
  </sheetData>
  <sheetProtection password="C5BA" sheet="1" objects="1" scenarios="1"/>
  <mergeCells count="16">
    <mergeCell ref="F3:F4"/>
    <mergeCell ref="A3:A4"/>
    <mergeCell ref="B3:B4"/>
    <mergeCell ref="C3:C4"/>
    <mergeCell ref="D3:D4"/>
    <mergeCell ref="E3:E4"/>
    <mergeCell ref="Q3:S3"/>
    <mergeCell ref="N3:P3"/>
    <mergeCell ref="G1:J1"/>
    <mergeCell ref="H2:J2"/>
    <mergeCell ref="G3:G4"/>
    <mergeCell ref="H3:H4"/>
    <mergeCell ref="I3:I4"/>
    <mergeCell ref="J3:J4"/>
    <mergeCell ref="K3:K4"/>
    <mergeCell ref="L3:M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Zus-52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Stempel</dc:creator>
  <cp:lastModifiedBy>lta@logotech.com.pl</cp:lastModifiedBy>
  <cp:lastPrinted>2022-04-12T10:03:19Z</cp:lastPrinted>
  <dcterms:created xsi:type="dcterms:W3CDTF">2015-06-05T18:19:34Z</dcterms:created>
  <dcterms:modified xsi:type="dcterms:W3CDTF">2023-02-24T16:52:07Z</dcterms:modified>
</cp:coreProperties>
</file>